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7100" windowHeight="101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L27" i="1" l="1"/>
  <c r="G27" i="1" l="1"/>
  <c r="L35" i="1"/>
  <c r="G35" i="1"/>
  <c r="G24" i="1"/>
  <c r="G31" i="1"/>
  <c r="L31" i="1"/>
  <c r="L24" i="1"/>
  <c r="L38" i="1" l="1"/>
  <c r="L39" i="1" s="1"/>
  <c r="L44" i="1" s="1"/>
  <c r="L43" i="1" s="1"/>
</calcChain>
</file>

<file path=xl/sharedStrings.xml><?xml version="1.0" encoding="utf-8"?>
<sst xmlns="http://schemas.openxmlformats.org/spreadsheetml/2006/main" count="37" uniqueCount="32">
  <si>
    <t>В=</t>
  </si>
  <si>
    <t>(Таблица 2)</t>
  </si>
  <si>
    <t>% процентное соотношение</t>
  </si>
  <si>
    <t>(Таблица 4)</t>
  </si>
  <si>
    <t>А=</t>
  </si>
  <si>
    <t>(Таблица 1)</t>
  </si>
  <si>
    <t>СОГЛАСОВАНО:                                                                                                               УТВЕРЖДАЮ:
___________________                                                                     Заместитель генерального директора 
                                                                                                  по организационно-технической работе
                                                                        НО «Фонд модернизации ЖКХ Оренбургской области»                                                                                                                                                   ______________К.С.Золотарев</t>
  </si>
  <si>
    <t>Смета на проектные работы</t>
  </si>
  <si>
    <t>Наименование организации заказчика: Некоммерческая организация «Фонд модернизации жилищно-коммунального хозяйства Оренбургской области».</t>
  </si>
  <si>
    <t>Смета составлена в соответствии с ГСН «Справочник базовых цена на обмерные работы и обследование зданий и сооружений», 2016г.; «Справочником базовых цен на проектные работы в строительстве «Нормативы подготовки технической документации для капитального ремонта зданий и сооружений жилищно-гражданского назначения», 2012 г.; Методическими указаниями по применению справочников базовыз цен на проектные работы в строительстве, 2009 г..</t>
  </si>
  <si>
    <t>№ п/п</t>
  </si>
  <si>
    <t xml:space="preserve">Характеристика
предприятия, здания, сооружения или вида работ
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</si>
  <si>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</si>
  <si>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Цпр.=(а+вхХ)хК</t>
  </si>
  <si>
    <t xml:space="preserve">Ст-ть
 руб.
</t>
  </si>
  <si>
    <t>Объем,  м3</t>
  </si>
  <si>
    <t>Сметная документация</t>
  </si>
  <si>
    <t>ИТОГО:</t>
  </si>
  <si>
    <t>К=3,92 Текущие цены на 2 квартал 2016 г. (Приложение 3 к письму Минстроя РФ №17269-ХМ/09 от 03.06.2016г.).</t>
  </si>
  <si>
    <t>НДС 18%</t>
  </si>
  <si>
    <t>ВСЕГО по смете</t>
  </si>
  <si>
    <t>Проверил      ____________________________               Сидоров М.С.</t>
  </si>
  <si>
    <t>п.2.1.13</t>
  </si>
  <si>
    <t>коэф.</t>
  </si>
  <si>
    <t>Составил      ____________________________              Марщинина И.В.</t>
  </si>
  <si>
    <t>Обмерные работы многоквартирного жилого дома высотой до 6м. Категория сложности здания-1. Категория сложности работ-1.</t>
  </si>
  <si>
    <t>Обследование многоквартирного жилого дома высотой до 6 м. 
Категория сложности здания-1.
Категория сложности работ-1.</t>
  </si>
  <si>
    <t>(Таблица 8)</t>
  </si>
  <si>
    <t>Разработка проектной и рабочей документации на капитальный ремонт крыши</t>
  </si>
  <si>
    <t>(Таблица 9)</t>
  </si>
  <si>
    <t>на разработку проектно-сметной документации по капитальному ремонту крыши  многоквартирного дома, расположенного по адресу: Оренбургская область, Сакмарский район,  с. Сакмара, ул. Степная, д.4.</t>
  </si>
  <si>
    <t>(Таблица 12) 2,1*0,8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</si>
</sst>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4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0" xfId="0" applyFont="1" applyBorder="1" applyAlignment="1">
      <alignment horizontal="left"/>
    </xf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0" fillId="0" borderId="0" xfId="0" applyBorder="1"/>
    <xf numFmtId="0" fontId="0" fillId="0" borderId="14" xfId="0" applyBorder="1"/>
    <xf numFmtId="0" fontId="1" fillId="0" borderId="3" xfId="0" applyFont="1" applyBorder="1" applyAlignment="1">
      <alignment horizontal="left"/>
    </xf>
    <xf numFmtId="2" fontId="1" fillId="0" borderId="1" xfId="0" applyNumberFormat="1" applyFont="1" applyBorder="1"/>
    <xf numFmtId="0" fontId="1" fillId="0" borderId="8" xfId="0" applyFont="1" applyBorder="1" applyAlignment="1">
      <alignment horizontal="center" vertical="top"/>
    </xf>
    <xf numFmtId="0" fontId="1" fillId="0" borderId="7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5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/>
    </xf>
    <xf numFmtId="0" fontId="1" fillId="0" borderId="5" xfId="0" applyFont="1" applyBorder="1" applyAlignment="1">
      <alignment horizontal="right" vertical="top"/>
    </xf>
    <xf numFmtId="2" fontId="1" fillId="0" borderId="5" xfId="0" applyNumberFormat="1" applyFont="1" applyBorder="1" applyAlignment="1">
      <alignment horizontal="right" vertical="top"/>
    </xf>
    <xf numFmtId="0" fontId="1" fillId="0" borderId="0" xfId="0" applyFont="1" applyAlignment="1">
      <alignment horizontal="right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2" fontId="1" fillId="0" borderId="10" xfId="0" applyNumberFormat="1" applyFont="1" applyBorder="1" applyAlignment="1">
      <alignment horizontal="right" vertical="top"/>
    </xf>
    <xf numFmtId="2" fontId="1" fillId="0" borderId="11" xfId="0" applyNumberFormat="1" applyFont="1" applyBorder="1" applyAlignment="1">
      <alignment horizontal="right" vertical="top"/>
    </xf>
    <xf numFmtId="2" fontId="1" fillId="0" borderId="1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left" vertical="top" wrapText="1"/>
    </xf>
    <xf numFmtId="2" fontId="1" fillId="0" borderId="4" xfId="0" applyNumberFormat="1" applyFont="1" applyBorder="1" applyAlignment="1">
      <alignment horizontal="left" vertical="top" wrapText="1"/>
    </xf>
    <xf numFmtId="2" fontId="1" fillId="0" borderId="5" xfId="0" applyNumberFormat="1" applyFont="1" applyBorder="1" applyAlignment="1">
      <alignment horizontal="left" vertical="top" wrapText="1"/>
    </xf>
    <xf numFmtId="2" fontId="1" fillId="0" borderId="0" xfId="0" applyNumberFormat="1" applyFont="1" applyBorder="1" applyAlignment="1">
      <alignment horizontal="left" vertical="top" wrapText="1"/>
    </xf>
    <xf numFmtId="2" fontId="1" fillId="0" borderId="6" xfId="0" applyNumberFormat="1" applyFont="1" applyBorder="1" applyAlignment="1">
      <alignment horizontal="left" vertical="top" wrapText="1"/>
    </xf>
    <xf numFmtId="2" fontId="1" fillId="0" borderId="7" xfId="0" applyNumberFormat="1" applyFont="1" applyBorder="1" applyAlignment="1">
      <alignment horizontal="left" vertical="top" wrapText="1"/>
    </xf>
    <xf numFmtId="2" fontId="1" fillId="0" borderId="8" xfId="0" applyNumberFormat="1" applyFont="1" applyBorder="1" applyAlignment="1">
      <alignment horizontal="left" vertical="top" wrapText="1"/>
    </xf>
    <xf numFmtId="2" fontId="1" fillId="0" borderId="9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10" xfId="0" applyFont="1" applyBorder="1" applyAlignment="1">
      <alignment horizontal="right" vertical="top"/>
    </xf>
    <xf numFmtId="0" fontId="1" fillId="0" borderId="11" xfId="0" applyFont="1" applyBorder="1" applyAlignment="1">
      <alignment horizontal="right" vertical="top"/>
    </xf>
    <xf numFmtId="0" fontId="1" fillId="0" borderId="12" xfId="0" applyFont="1" applyBorder="1" applyAlignment="1">
      <alignment horizontal="right" vertical="top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8"/>
  <sheetViews>
    <sheetView tabSelected="1" topLeftCell="A16" workbookViewId="0">
      <selection activeCell="M21" sqref="M21:R26"/>
    </sheetView>
  </sheetViews>
  <sheetFormatPr defaultRowHeight="15" x14ac:dyDescent="0.25"/>
  <cols>
    <col min="1" max="1" width="3.42578125" customWidth="1"/>
    <col min="2" max="2" width="10" customWidth="1"/>
    <col min="3" max="3" width="19" customWidth="1"/>
    <col min="4" max="4" width="6" customWidth="1"/>
    <col min="5" max="5" width="5.7109375" customWidth="1"/>
    <col min="6" max="6" width="19.42578125" customWidth="1"/>
    <col min="7" max="7" width="5.85546875" customWidth="1"/>
    <col min="8" max="8" width="4.85546875" customWidth="1"/>
    <col min="9" max="9" width="6.140625" customWidth="1"/>
    <col min="10" max="10" width="1.7109375" customWidth="1"/>
    <col min="11" max="11" width="6.7109375" customWidth="1"/>
    <col min="12" max="12" width="10.85546875" customWidth="1"/>
    <col min="13" max="13" width="9.140625" customWidth="1"/>
  </cols>
  <sheetData>
    <row r="1" spans="1:26" ht="1.5" customHeight="1" x14ac:dyDescent="0.25">
      <c r="A1" s="21" t="s">
        <v>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26" ht="0.75" hidden="1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26" ht="76.5" customHeight="1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26" ht="4.5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</row>
    <row r="5" spans="1:26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</row>
    <row r="6" spans="1:26" ht="0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</row>
    <row r="7" spans="1:26" ht="2.25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</row>
    <row r="8" spans="1:26" x14ac:dyDescent="0.25">
      <c r="A8" s="45" t="s">
        <v>7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</row>
    <row r="9" spans="1:26" ht="1.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</row>
    <row r="10" spans="1:26" ht="15" customHeight="1" x14ac:dyDescent="0.25">
      <c r="A10" s="44" t="s">
        <v>30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</row>
    <row r="11" spans="1:26" x14ac:dyDescent="0.25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</row>
    <row r="12" spans="1:26" x14ac:dyDescent="0.2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</row>
    <row r="13" spans="1:26" ht="6.75" customHeight="1" x14ac:dyDescent="0.25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Z13">
        <v>5</v>
      </c>
    </row>
    <row r="14" spans="1:26" ht="3.75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26" ht="15" customHeight="1" x14ac:dyDescent="0.25">
      <c r="A15" s="43" t="s">
        <v>8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</row>
    <row r="16" spans="1:26" x14ac:dyDescent="0.25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</row>
    <row r="17" spans="1:12" ht="9.75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2" ht="15" customHeight="1" x14ac:dyDescent="0.25">
      <c r="A18" s="42" t="s">
        <v>9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</row>
    <row r="19" spans="1:12" ht="63" customHeight="1" x14ac:dyDescent="0.25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</row>
    <row r="20" spans="1:12" ht="8.25" customHeight="1" x14ac:dyDescent="0.25">
      <c r="A20" s="10"/>
      <c r="B20" s="10"/>
      <c r="C20" s="10"/>
      <c r="D20" s="2"/>
      <c r="E20" s="2"/>
      <c r="F20" s="2"/>
      <c r="G20" s="10"/>
      <c r="H20" s="10"/>
      <c r="I20" s="10"/>
      <c r="J20" s="10"/>
    </row>
    <row r="21" spans="1:12" ht="91.5" customHeight="1" x14ac:dyDescent="0.25">
      <c r="A21" s="8" t="s">
        <v>10</v>
      </c>
      <c r="B21" s="36" t="s">
        <v>11</v>
      </c>
      <c r="C21" s="37"/>
      <c r="D21" s="36" t="s">
        <v>12</v>
      </c>
      <c r="E21" s="38"/>
      <c r="F21" s="37"/>
      <c r="G21" s="28" t="s">
        <v>13</v>
      </c>
      <c r="H21" s="29"/>
      <c r="I21" s="29"/>
      <c r="J21" s="29"/>
      <c r="K21" s="30"/>
      <c r="L21" s="8" t="s">
        <v>14</v>
      </c>
    </row>
    <row r="22" spans="1:12" x14ac:dyDescent="0.25">
      <c r="A22" s="9">
        <v>1</v>
      </c>
      <c r="B22" s="31">
        <v>2</v>
      </c>
      <c r="C22" s="33"/>
      <c r="D22" s="31">
        <v>3</v>
      </c>
      <c r="E22" s="32"/>
      <c r="F22" s="33"/>
      <c r="G22" s="31">
        <v>4</v>
      </c>
      <c r="H22" s="32"/>
      <c r="I22" s="32"/>
      <c r="J22" s="32"/>
      <c r="K22" s="33"/>
      <c r="L22" s="9">
        <v>5</v>
      </c>
    </row>
    <row r="23" spans="1:12" x14ac:dyDescent="0.25">
      <c r="A23" s="9"/>
      <c r="B23" s="31" t="s">
        <v>15</v>
      </c>
      <c r="C23" s="33"/>
      <c r="D23" s="31">
        <v>3030</v>
      </c>
      <c r="E23" s="32"/>
      <c r="F23" s="33"/>
      <c r="G23" s="31"/>
      <c r="H23" s="32"/>
      <c r="I23" s="32"/>
      <c r="J23" s="32"/>
      <c r="K23" s="33"/>
      <c r="L23" s="11"/>
    </row>
    <row r="24" spans="1:12" x14ac:dyDescent="0.25">
      <c r="A24" s="68">
        <v>1</v>
      </c>
      <c r="B24" s="22" t="s">
        <v>25</v>
      </c>
      <c r="C24" s="23"/>
      <c r="D24" s="18" t="s">
        <v>0</v>
      </c>
      <c r="E24" s="12">
        <v>409.2</v>
      </c>
      <c r="F24" s="1" t="s">
        <v>1</v>
      </c>
      <c r="G24" s="58" t="str">
        <f>D23&amp;"/100*"&amp;E24&amp;"*"&amp;D25/100</f>
        <v>3030/100*409,2*0,0118</v>
      </c>
      <c r="H24" s="59"/>
      <c r="I24" s="59"/>
      <c r="J24" s="59"/>
      <c r="K24" s="60"/>
      <c r="L24" s="46">
        <f>D23/100*E24*(D25/100)</f>
        <v>146.30536799999999</v>
      </c>
    </row>
    <row r="25" spans="1:12" x14ac:dyDescent="0.25">
      <c r="A25" s="69"/>
      <c r="B25" s="24"/>
      <c r="C25" s="25"/>
      <c r="D25" s="17">
        <v>1.18</v>
      </c>
      <c r="E25" s="34" t="s">
        <v>2</v>
      </c>
      <c r="F25" s="35"/>
      <c r="G25" s="61"/>
      <c r="H25" s="67"/>
      <c r="I25" s="67"/>
      <c r="J25" s="67"/>
      <c r="K25" s="63"/>
      <c r="L25" s="47"/>
    </row>
    <row r="26" spans="1:12" ht="51.75" customHeight="1" x14ac:dyDescent="0.25">
      <c r="A26" s="70"/>
      <c r="B26" s="26"/>
      <c r="C26" s="27"/>
      <c r="D26" s="39" t="s">
        <v>27</v>
      </c>
      <c r="E26" s="40"/>
      <c r="F26" s="41"/>
      <c r="G26" s="64"/>
      <c r="H26" s="65"/>
      <c r="I26" s="65"/>
      <c r="J26" s="65"/>
      <c r="K26" s="66"/>
      <c r="L26" s="48"/>
    </row>
    <row r="27" spans="1:12" ht="15" customHeight="1" x14ac:dyDescent="0.25">
      <c r="A27" s="68">
        <v>2</v>
      </c>
      <c r="B27" s="22" t="s">
        <v>26</v>
      </c>
      <c r="C27" s="23"/>
      <c r="D27" s="19" t="s">
        <v>0</v>
      </c>
      <c r="E27" s="2">
        <v>298.8</v>
      </c>
      <c r="F27" s="3" t="s">
        <v>3</v>
      </c>
      <c r="G27" s="58" t="str">
        <f>D23&amp;"/100*"&amp;E27&amp;"*"&amp;D28/100&amp;"*"&amp;E30</f>
        <v>3030/100*298,8*0,034*0,8</v>
      </c>
      <c r="H27" s="59"/>
      <c r="I27" s="59"/>
      <c r="J27" s="59"/>
      <c r="K27" s="60"/>
      <c r="L27" s="46">
        <f>D23/100*E27*(D28/100)*E30</f>
        <v>246.25900800000005</v>
      </c>
    </row>
    <row r="28" spans="1:12" x14ac:dyDescent="0.25">
      <c r="A28" s="69"/>
      <c r="B28" s="24"/>
      <c r="C28" s="25"/>
      <c r="D28" s="17">
        <v>3.4</v>
      </c>
      <c r="E28" s="34" t="s">
        <v>2</v>
      </c>
      <c r="F28" s="35"/>
      <c r="G28" s="61"/>
      <c r="H28" s="62"/>
      <c r="I28" s="62"/>
      <c r="J28" s="62"/>
      <c r="K28" s="63"/>
      <c r="L28" s="47"/>
    </row>
    <row r="29" spans="1:12" x14ac:dyDescent="0.25">
      <c r="A29" s="69"/>
      <c r="B29" s="24"/>
      <c r="C29" s="25"/>
      <c r="D29" s="74" t="s">
        <v>29</v>
      </c>
      <c r="E29" s="34"/>
      <c r="F29" s="35"/>
      <c r="G29" s="61"/>
      <c r="H29" s="62"/>
      <c r="I29" s="62"/>
      <c r="J29" s="62"/>
      <c r="K29" s="63"/>
      <c r="L29" s="47"/>
    </row>
    <row r="30" spans="1:12" ht="36" customHeight="1" x14ac:dyDescent="0.25">
      <c r="A30" s="70"/>
      <c r="B30" s="26"/>
      <c r="C30" s="27"/>
      <c r="D30" s="15" t="s">
        <v>23</v>
      </c>
      <c r="E30" s="14">
        <v>0.8</v>
      </c>
      <c r="F30" s="16" t="s">
        <v>22</v>
      </c>
      <c r="G30" s="64"/>
      <c r="H30" s="65"/>
      <c r="I30" s="65"/>
      <c r="J30" s="65"/>
      <c r="K30" s="66"/>
      <c r="L30" s="48"/>
    </row>
    <row r="31" spans="1:12" ht="15" customHeight="1" x14ac:dyDescent="0.25">
      <c r="A31" s="68">
        <v>3</v>
      </c>
      <c r="B31" s="71" t="s">
        <v>28</v>
      </c>
      <c r="C31" s="23"/>
      <c r="D31" s="18" t="s">
        <v>4</v>
      </c>
      <c r="E31" s="12">
        <v>90</v>
      </c>
      <c r="F31" s="1" t="s">
        <v>5</v>
      </c>
      <c r="G31" s="49" t="str">
        <f>"("&amp;E31&amp;"+" &amp;D23&amp; "*" &amp;E32&amp; ")*" &amp;D33/100&amp; "*1000"</f>
        <v>(90+3030*0,01)*0,0168*1000</v>
      </c>
      <c r="H31" s="50"/>
      <c r="I31" s="50"/>
      <c r="J31" s="50"/>
      <c r="K31" s="51"/>
      <c r="L31" s="46">
        <f>(E31+D23*E32)*(D33/100)*1000</f>
        <v>2021.0399999999997</v>
      </c>
    </row>
    <row r="32" spans="1:12" x14ac:dyDescent="0.25">
      <c r="A32" s="69"/>
      <c r="B32" s="72"/>
      <c r="C32" s="25"/>
      <c r="D32" s="19" t="s">
        <v>0</v>
      </c>
      <c r="E32" s="4">
        <v>0.01</v>
      </c>
      <c r="F32" s="3" t="s">
        <v>5</v>
      </c>
      <c r="G32" s="52"/>
      <c r="H32" s="53"/>
      <c r="I32" s="53"/>
      <c r="J32" s="53"/>
      <c r="K32" s="54"/>
      <c r="L32" s="47"/>
    </row>
    <row r="33" spans="1:12" x14ac:dyDescent="0.25">
      <c r="A33" s="69"/>
      <c r="B33" s="72"/>
      <c r="C33" s="25"/>
      <c r="D33" s="20">
        <v>1.68</v>
      </c>
      <c r="E33" s="34" t="s">
        <v>2</v>
      </c>
      <c r="F33" s="35"/>
      <c r="G33" s="52"/>
      <c r="H33" s="53"/>
      <c r="I33" s="53"/>
      <c r="J33" s="53"/>
      <c r="K33" s="54"/>
      <c r="L33" s="47"/>
    </row>
    <row r="34" spans="1:12" x14ac:dyDescent="0.25">
      <c r="A34" s="70"/>
      <c r="B34" s="73"/>
      <c r="C34" s="27"/>
      <c r="D34" s="75" t="s">
        <v>31</v>
      </c>
      <c r="E34" s="76"/>
      <c r="F34" s="77"/>
      <c r="G34" s="55"/>
      <c r="H34" s="56"/>
      <c r="I34" s="56"/>
      <c r="J34" s="56"/>
      <c r="K34" s="57"/>
      <c r="L34" s="48"/>
    </row>
    <row r="35" spans="1:12" ht="15" customHeight="1" x14ac:dyDescent="0.25">
      <c r="A35" s="78"/>
      <c r="B35" s="93" t="s">
        <v>16</v>
      </c>
      <c r="C35" s="94"/>
      <c r="D35" s="84"/>
      <c r="E35" s="85"/>
      <c r="F35" s="86"/>
      <c r="G35" s="22" t="str">
        <f>"("&amp;E31&amp;"+" &amp;D23&amp; "*" &amp;E32&amp; ")*" &amp;D33/100&amp; "*1000*0,05"</f>
        <v>(90+3030*0,01)*0,0168*1000*0,05</v>
      </c>
      <c r="H35" s="71"/>
      <c r="I35" s="71"/>
      <c r="J35" s="71"/>
      <c r="K35" s="71"/>
      <c r="L35" s="46">
        <f>(E31+D23*E32)*(D33/100)*1000*0.05</f>
        <v>101.05199999999999</v>
      </c>
    </row>
    <row r="36" spans="1:12" x14ac:dyDescent="0.25">
      <c r="A36" s="79"/>
      <c r="B36" s="95"/>
      <c r="C36" s="96"/>
      <c r="D36" s="87"/>
      <c r="E36" s="88"/>
      <c r="F36" s="89"/>
      <c r="G36" s="24"/>
      <c r="H36" s="72"/>
      <c r="I36" s="72"/>
      <c r="J36" s="72"/>
      <c r="K36" s="72"/>
      <c r="L36" s="47"/>
    </row>
    <row r="37" spans="1:12" ht="3.75" customHeight="1" x14ac:dyDescent="0.25">
      <c r="A37" s="80"/>
      <c r="B37" s="97"/>
      <c r="C37" s="98"/>
      <c r="D37" s="90"/>
      <c r="E37" s="91"/>
      <c r="F37" s="92"/>
      <c r="G37" s="26"/>
      <c r="H37" s="73"/>
      <c r="I37" s="73"/>
      <c r="J37" s="73"/>
      <c r="K37" s="73"/>
      <c r="L37" s="48"/>
    </row>
    <row r="38" spans="1:12" x14ac:dyDescent="0.25">
      <c r="A38" s="7"/>
      <c r="B38" s="81" t="s">
        <v>17</v>
      </c>
      <c r="C38" s="82"/>
      <c r="D38" s="83"/>
      <c r="E38" s="83"/>
      <c r="F38" s="83"/>
      <c r="G38" s="83"/>
      <c r="H38" s="83"/>
      <c r="I38" s="83"/>
      <c r="J38" s="83"/>
      <c r="K38" s="83"/>
      <c r="L38" s="13">
        <f>L24+L27+L31+L35</f>
        <v>2514.6563759999999</v>
      </c>
    </row>
    <row r="39" spans="1:12" ht="15" customHeight="1" x14ac:dyDescent="0.25">
      <c r="A39" s="78"/>
      <c r="B39" s="105">
        <v>3.92</v>
      </c>
      <c r="C39" s="106"/>
      <c r="D39" s="102" t="s">
        <v>18</v>
      </c>
      <c r="E39" s="102"/>
      <c r="F39" s="102"/>
      <c r="G39" s="78"/>
      <c r="H39" s="78"/>
      <c r="I39" s="78"/>
      <c r="J39" s="78"/>
      <c r="K39" s="78"/>
      <c r="L39" s="46">
        <f>ROUND(L38*B39,2)</f>
        <v>9857.4500000000007</v>
      </c>
    </row>
    <row r="40" spans="1:12" x14ac:dyDescent="0.25">
      <c r="A40" s="79"/>
      <c r="B40" s="107"/>
      <c r="C40" s="108"/>
      <c r="D40" s="103"/>
      <c r="E40" s="103"/>
      <c r="F40" s="103"/>
      <c r="G40" s="79"/>
      <c r="H40" s="79"/>
      <c r="I40" s="79"/>
      <c r="J40" s="79"/>
      <c r="K40" s="79"/>
      <c r="L40" s="47"/>
    </row>
    <row r="41" spans="1:12" x14ac:dyDescent="0.25">
      <c r="A41" s="79"/>
      <c r="B41" s="107"/>
      <c r="C41" s="108"/>
      <c r="D41" s="103"/>
      <c r="E41" s="103"/>
      <c r="F41" s="103"/>
      <c r="G41" s="79"/>
      <c r="H41" s="79"/>
      <c r="I41" s="79"/>
      <c r="J41" s="79"/>
      <c r="K41" s="79"/>
      <c r="L41" s="47"/>
    </row>
    <row r="42" spans="1:12" x14ac:dyDescent="0.25">
      <c r="A42" s="80"/>
      <c r="B42" s="39"/>
      <c r="C42" s="41"/>
      <c r="D42" s="104"/>
      <c r="E42" s="104"/>
      <c r="F42" s="104"/>
      <c r="G42" s="80"/>
      <c r="H42" s="80"/>
      <c r="I42" s="80"/>
      <c r="J42" s="80"/>
      <c r="K42" s="80"/>
      <c r="L42" s="48"/>
    </row>
    <row r="43" spans="1:12" x14ac:dyDescent="0.25">
      <c r="A43" s="7"/>
      <c r="B43" s="81" t="s">
        <v>19</v>
      </c>
      <c r="C43" s="82"/>
      <c r="D43" s="83"/>
      <c r="E43" s="83"/>
      <c r="F43" s="83"/>
      <c r="G43" s="83"/>
      <c r="H43" s="83"/>
      <c r="I43" s="83"/>
      <c r="J43" s="83"/>
      <c r="K43" s="83"/>
      <c r="L43" s="13">
        <f>L44-L39</f>
        <v>1774.3400000000001</v>
      </c>
    </row>
    <row r="44" spans="1:12" x14ac:dyDescent="0.25">
      <c r="A44" s="7"/>
      <c r="B44" s="100" t="s">
        <v>20</v>
      </c>
      <c r="C44" s="101"/>
      <c r="D44" s="83"/>
      <c r="E44" s="83"/>
      <c r="F44" s="83"/>
      <c r="G44" s="83"/>
      <c r="H44" s="83"/>
      <c r="I44" s="83"/>
      <c r="J44" s="83"/>
      <c r="K44" s="83"/>
      <c r="L44" s="13">
        <f>ROUND(L39*1.18,2)</f>
        <v>11631.79</v>
      </c>
    </row>
    <row r="46" spans="1:12" x14ac:dyDescent="0.25">
      <c r="A46" s="99" t="s">
        <v>24</v>
      </c>
      <c r="B46" s="99"/>
      <c r="C46" s="99"/>
      <c r="D46" s="99"/>
      <c r="E46" s="99"/>
      <c r="F46" s="99"/>
      <c r="G46" s="99"/>
      <c r="H46" s="99"/>
      <c r="I46" s="99"/>
      <c r="J46" s="99"/>
      <c r="K46" s="99"/>
      <c r="L46" s="99"/>
    </row>
    <row r="47" spans="1:12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</row>
    <row r="48" spans="1:12" x14ac:dyDescent="0.25">
      <c r="A48" s="99" t="s">
        <v>21</v>
      </c>
      <c r="B48" s="99"/>
      <c r="C48" s="99"/>
      <c r="D48" s="99"/>
      <c r="E48" s="99"/>
      <c r="F48" s="99"/>
      <c r="G48" s="99"/>
      <c r="H48" s="99"/>
      <c r="I48" s="99"/>
      <c r="J48" s="99"/>
      <c r="K48" s="99"/>
      <c r="L48" s="99"/>
    </row>
  </sheetData>
  <mergeCells count="53">
    <mergeCell ref="A46:L46"/>
    <mergeCell ref="A48:L48"/>
    <mergeCell ref="L39:L42"/>
    <mergeCell ref="B43:C43"/>
    <mergeCell ref="B44:C44"/>
    <mergeCell ref="D43:F43"/>
    <mergeCell ref="D44:F44"/>
    <mergeCell ref="G43:K43"/>
    <mergeCell ref="G44:K44"/>
    <mergeCell ref="D39:F42"/>
    <mergeCell ref="B39:C42"/>
    <mergeCell ref="A39:A42"/>
    <mergeCell ref="G39:K42"/>
    <mergeCell ref="L35:L37"/>
    <mergeCell ref="A35:A37"/>
    <mergeCell ref="B38:C38"/>
    <mergeCell ref="D38:F38"/>
    <mergeCell ref="G38:K38"/>
    <mergeCell ref="G35:K37"/>
    <mergeCell ref="D35:F37"/>
    <mergeCell ref="B35:C37"/>
    <mergeCell ref="A8:L8"/>
    <mergeCell ref="L24:L26"/>
    <mergeCell ref="L31:L34"/>
    <mergeCell ref="G31:K34"/>
    <mergeCell ref="G27:K30"/>
    <mergeCell ref="G24:K26"/>
    <mergeCell ref="A24:A26"/>
    <mergeCell ref="A27:A30"/>
    <mergeCell ref="B31:C34"/>
    <mergeCell ref="A31:A34"/>
    <mergeCell ref="B27:C30"/>
    <mergeCell ref="L27:L30"/>
    <mergeCell ref="E28:F28"/>
    <mergeCell ref="D29:F29"/>
    <mergeCell ref="E33:F33"/>
    <mergeCell ref="D34:F34"/>
    <mergeCell ref="A1:L3"/>
    <mergeCell ref="B24:C26"/>
    <mergeCell ref="G21:K21"/>
    <mergeCell ref="G22:K22"/>
    <mergeCell ref="G23:K23"/>
    <mergeCell ref="E25:F25"/>
    <mergeCell ref="B21:C21"/>
    <mergeCell ref="B22:C22"/>
    <mergeCell ref="B23:C23"/>
    <mergeCell ref="D23:F23"/>
    <mergeCell ref="D21:F21"/>
    <mergeCell ref="D22:F22"/>
    <mergeCell ref="D26:F26"/>
    <mergeCell ref="A18:L19"/>
    <mergeCell ref="A15:L16"/>
    <mergeCell ref="A10:L13"/>
  </mergeCells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maksimikys</dc:creator>
  <cp:lastModifiedBy>maksimikys</cp:lastModifiedBy>
  <cp:lastPrinted>2016-09-14T11:14:21Z</cp:lastPrinted>
  <dcterms:created xsi:type="dcterms:W3CDTF">2016-09-14T04:56:24Z</dcterms:created>
  <dcterms:modified xsi:type="dcterms:W3CDTF">2016-09-22T14:52:40Z</dcterms:modified>
</cp:coreProperties>
</file>